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STRUCCIONES" sheetId="1" r:id="rId1"/>
    <sheet name="DATOS DEL LOTE" sheetId="2" r:id="rId2"/>
    <sheet name="REGISTRO DIARIO" sheetId="3" r:id="rId3"/>
    <sheet name="FCR Y KPIs" sheetId="4" r:id="rId4"/>
    <sheet name="CIERRE DEL LOTE" sheetId="5" r:id="rId5"/>
    <sheet name="BENCHMARK" sheetId="6" r:id="rId6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21"/>
  <sheetViews>
    <sheetView workbookViewId="0"/>
  </sheetViews>
  <sheetData>
    <row r="1">
      <c r="A1" t="str">
        <v>CONTROL DIARIO DE LOTE BROILER — AVI-SMART</v>
      </c>
    </row>
    <row r="2">
      <c r="A2" t="str">
        <v/>
      </c>
    </row>
    <row r="3">
      <c r="A3" t="str">
        <v>Hola productor avícola 👋</v>
      </c>
    </row>
    <row r="4">
      <c r="A4" t="str">
        <v/>
      </c>
    </row>
    <row r="5">
      <c r="A5" t="str">
        <v>Esta plantilla Excel te ayuda a llevar el control diario de tu lote de pollos broiler.</v>
      </c>
    </row>
    <row r="6">
      <c r="A6" t="str">
        <v>Está pre-armada con fórmulas automáticas para que no calcules nada a mano.</v>
      </c>
    </row>
    <row r="7">
      <c r="A7" t="str">
        <v/>
      </c>
    </row>
    <row r="8">
      <c r="A8" t="str">
        <v>CÓMO USARLA:</v>
      </c>
    </row>
    <row r="9">
      <c r="A9" t="str">
        <v>1. Empieza llenando la hoja "DATOS DEL LOTE" con la información inicial.</v>
      </c>
    </row>
    <row r="10">
      <c r="A10" t="str">
        <v>2. Cada día llena 1 fila en la hoja "REGISTRO DIARIO" con: mortalidad, consumo, peso (cuando aplique).</v>
      </c>
    </row>
    <row r="11">
      <c r="A11" t="str">
        <v>3. Las hojas "FCR Y KPIs" y "CIERRE DEL LOTE" se calculan AUTOMÁTICAMENTE.</v>
      </c>
    </row>
    <row r="12">
      <c r="A12" t="str">
        <v>4. La hoja "BENCHMARK" te muestra cómo va tu lote vs el estándar genético.</v>
      </c>
    </row>
    <row r="13">
      <c r="A13" t="str">
        <v/>
      </c>
    </row>
    <row r="14">
      <c r="A14" t="str">
        <v>🎁 BONUS:</v>
      </c>
    </row>
    <row r="15">
      <c r="A15" t="str">
        <v>Si quieres que esto se calcule SOLO en cada lote, sin abrir Excel, prueba Avi-Smart gratis 7 días:</v>
      </c>
    </row>
    <row r="16">
      <c r="A16" t="str">
        <v>→ https://avi-smart.com (calcula FCR, EPEF, GDP en tiempo real desde web o Telegram)</v>
      </c>
    </row>
    <row r="17">
      <c r="A17" t="str">
        <v/>
      </c>
    </row>
    <row r="18">
      <c r="A18" t="str">
        <v>Hecho con ❤️ por DirelivKom Systems · Loja, Ecuador</v>
      </c>
    </row>
    <row r="19">
      <c r="A19" t="str">
        <v>Soporte: soporte@avi-smart.com · WhatsApp: +1 713 829 1355</v>
      </c>
    </row>
    <row r="20">
      <c r="A20" t="str">
        <v/>
      </c>
    </row>
    <row r="21">
      <c r="A21" t="str">
        <v>© 2026 Avi-Smart. Plantilla de uso libre. Cita la fuente si la compartes públicamente.</v>
      </c>
    </row>
  </sheetData>
  <ignoredErrors>
    <ignoredError numberStoredAsText="1" sqref="A1:A2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Data>
    <row r="1">
      <c r="A1" t="str">
        <v>DATOS DEL LOTE - Llena estos campos al inicio</v>
      </c>
    </row>
    <row r="2">
      <c r="A2" t="str">
        <v/>
      </c>
    </row>
    <row r="3">
      <c r="A3" t="str">
        <v>Campo</v>
      </c>
      <c r="B3" t="str">
        <v>Valor</v>
      </c>
      <c r="C3" t="str">
        <v>Notas</v>
      </c>
    </row>
    <row r="4">
      <c r="A4" t="str">
        <v>Nombre/Identificador del lote</v>
      </c>
      <c r="B4" t="str">
        <v>Lote-001</v>
      </c>
      <c r="C4" t="str">
        <v>Ej: Lote 12, Lote-Galpón3, etc.</v>
      </c>
    </row>
    <row r="5">
      <c r="A5" t="str">
        <v>Fecha de ingreso de pollitos</v>
      </c>
      <c r="B5" t="str">
        <v>2026-04-01</v>
      </c>
      <c r="C5" t="str">
        <v>Día 0 del lote</v>
      </c>
    </row>
    <row r="6">
      <c r="A6" t="str">
        <v>Cantidad inicial de aves</v>
      </c>
      <c r="B6">
        <v>10000</v>
      </c>
      <c r="C6" t="str">
        <v>Pollitos BB recibidos</v>
      </c>
    </row>
    <row r="7">
      <c r="A7" t="str">
        <v>Línea genética</v>
      </c>
      <c r="B7" t="str">
        <v>Ross 308</v>
      </c>
      <c r="C7" t="str">
        <v>Ross 308 / Cobb 500 / Arbor Acres / Hubbard</v>
      </c>
    </row>
    <row r="8">
      <c r="A8" t="str">
        <v>Peso promedio inicial (g)</v>
      </c>
      <c r="B8">
        <v>42</v>
      </c>
      <c r="C8" t="str">
        <v>Peso del pollito BB al recibir</v>
      </c>
    </row>
    <row r="9">
      <c r="A9" t="str">
        <v>Galpón / Granja</v>
      </c>
      <c r="B9" t="str">
        <v>Galpón 1 - Granja El Sol</v>
      </c>
      <c r="C9" t="str">
        <v/>
      </c>
    </row>
    <row r="10">
      <c r="A10" t="str">
        <v>Responsable</v>
      </c>
      <c r="B10" t="str">
        <v>Nombre del galponero</v>
      </c>
      <c r="C10" t="str">
        <v/>
      </c>
    </row>
    <row r="11">
      <c r="A11" t="str">
        <v>Costo del balanceado (USD/kg)</v>
      </c>
      <c r="B11">
        <v>0.55</v>
      </c>
      <c r="C11" t="str">
        <v>Para calcular costo por ave/kg</v>
      </c>
    </row>
    <row r="12">
      <c r="A12" t="str">
        <v/>
      </c>
    </row>
    <row r="13">
      <c r="A13" t="str">
        <v>INFORMACIÓN ZOOTÉCNICA OBJETIVO:</v>
      </c>
    </row>
    <row r="14">
      <c r="A14" t="str">
        <v>Edad objetivo de saque (días)</v>
      </c>
      <c r="B14">
        <v>42</v>
      </c>
      <c r="C14" t="str">
        <v>Día previsto de despacho</v>
      </c>
    </row>
    <row r="15">
      <c r="A15" t="str">
        <v>Peso objetivo al saque (kg)</v>
      </c>
      <c r="B15">
        <v>2.8</v>
      </c>
      <c r="C15" t="str">
        <v>Peso promedio meta</v>
      </c>
    </row>
    <row r="16">
      <c r="A16" t="str">
        <v>FCR objetivo</v>
      </c>
      <c r="B16">
        <v>1.55</v>
      </c>
      <c r="C16" t="str">
        <v>Conversión alimenticia meta (Ross 308: 1.55, Cobb 500: 1.58)</v>
      </c>
    </row>
    <row r="17">
      <c r="A17" t="str">
        <v>Mortalidad máxima aceptable (%)</v>
      </c>
      <c r="B17">
        <v>4.5</v>
      </c>
      <c r="C17" t="str">
        <v/>
      </c>
    </row>
  </sheetData>
  <ignoredErrors>
    <ignoredError numberStoredAsText="1" sqref="A1:C17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52"/>
  <sheetViews>
    <sheetView workbookViewId="0"/>
  </sheetViews>
  <sheetData>
    <row r="1">
      <c r="A1" t="str">
        <v>REGISTRO DIARIO - Llena los campos en BLANCO. Los grises se calculan solos.</v>
      </c>
    </row>
    <row r="2">
      <c r="A2" t="str">
        <v/>
      </c>
    </row>
    <row r="3">
      <c r="A3" t="str">
        <v>Día</v>
      </c>
      <c r="B3" t="str">
        <v>Fecha</v>
      </c>
      <c r="C3" t="str">
        <v>Aves vivas</v>
      </c>
      <c r="D3" t="str">
        <v>Mortalidad del día</v>
      </c>
      <c r="E3" t="str">
        <v>% Mortalidad acumulada</v>
      </c>
      <c r="F3" t="str">
        <v>Alimento del día (kg)</v>
      </c>
      <c r="G3" t="str">
        <v>Alimento acumulado (kg)</v>
      </c>
      <c r="H3" t="str">
        <v>Peso muestreo (kg)</v>
      </c>
      <c r="I3" t="str">
        <v>GDP (g/día)</v>
      </c>
      <c r="J3" t="str">
        <v>FCR acumulado</v>
      </c>
      <c r="K3" t="str">
        <v>Temperatura promedio (°C)</v>
      </c>
      <c r="L3" t="str">
        <v>Humedad (%)</v>
      </c>
      <c r="M3" t="str">
        <v>Observaciones</v>
      </c>
    </row>
    <row r="4">
      <c r="A4">
        <v>1</v>
      </c>
      <c r="B4" t="str">
        <v/>
      </c>
      <c r="C4">
        <f>'DATOS DEL LOTE'!B6</f>
      </c>
      <c r="D4" t="str">
        <v/>
      </c>
      <c r="E4">
        <f>IFERROR(('DATOS DEL LOTE'!B6-C4)/'DATOS DEL LOTE'!B6*100,"")</f>
      </c>
      <c r="F4" t="str">
        <v/>
      </c>
      <c r="G4">
        <f>IFERROR(F4,0)</f>
      </c>
      <c r="H4" t="str">
        <v/>
      </c>
      <c r="I4">
        <f>IFERROR((H4*1000)/A4,"")</f>
      </c>
      <c r="J4">
        <f>IFERROR(G4/(C4*H4),"")</f>
      </c>
      <c r="K4" t="str">
        <v/>
      </c>
      <c r="L4" t="str">
        <v/>
      </c>
      <c r="M4" t="str">
        <v/>
      </c>
    </row>
    <row r="5">
      <c r="A5">
        <v>2</v>
      </c>
      <c r="B5" t="str">
        <v/>
      </c>
      <c r="C5">
        <f>IFERROR(C4-D5,"")</f>
      </c>
      <c r="D5" t="str">
        <v/>
      </c>
      <c r="E5">
        <f>IFERROR(('DATOS DEL LOTE'!B6-C5)/'DATOS DEL LOTE'!B6*100,"")</f>
      </c>
      <c r="F5" t="str">
        <v/>
      </c>
      <c r="G5">
        <f>IFERROR(G4+F5,G4)</f>
      </c>
      <c r="H5" t="str">
        <v/>
      </c>
      <c r="I5">
        <f>IFERROR((H5*1000)/A5,"")</f>
      </c>
      <c r="J5">
        <f>IFERROR(G5/(C5*H5),"")</f>
      </c>
      <c r="K5" t="str">
        <v/>
      </c>
      <c r="L5" t="str">
        <v/>
      </c>
      <c r="M5" t="str">
        <v/>
      </c>
    </row>
    <row r="6">
      <c r="A6">
        <v>3</v>
      </c>
      <c r="B6" t="str">
        <v/>
      </c>
      <c r="C6">
        <f>IFERROR(C5-D6,"")</f>
      </c>
      <c r="D6" t="str">
        <v/>
      </c>
      <c r="E6">
        <f>IFERROR(('DATOS DEL LOTE'!B6-C6)/'DATOS DEL LOTE'!B6*100,"")</f>
      </c>
      <c r="F6" t="str">
        <v/>
      </c>
      <c r="G6">
        <f>IFERROR(G5+F6,G5)</f>
      </c>
      <c r="H6" t="str">
        <v/>
      </c>
      <c r="I6">
        <f>IFERROR((H6*1000)/A6,"")</f>
      </c>
      <c r="J6">
        <f>IFERROR(G6/(C6*H6),"")</f>
      </c>
      <c r="K6" t="str">
        <v/>
      </c>
      <c r="L6" t="str">
        <v/>
      </c>
      <c r="M6" t="str">
        <v/>
      </c>
    </row>
    <row r="7">
      <c r="A7">
        <v>4</v>
      </c>
      <c r="B7" t="str">
        <v/>
      </c>
      <c r="C7">
        <f>IFERROR(C6-D7,"")</f>
      </c>
      <c r="D7" t="str">
        <v/>
      </c>
      <c r="E7">
        <f>IFERROR(('DATOS DEL LOTE'!B6-C7)/'DATOS DEL LOTE'!B6*100,"")</f>
      </c>
      <c r="F7" t="str">
        <v/>
      </c>
      <c r="G7">
        <f>IFERROR(G6+F7,G6)</f>
      </c>
      <c r="H7" t="str">
        <v/>
      </c>
      <c r="I7">
        <f>IFERROR((H7*1000)/A7,"")</f>
      </c>
      <c r="J7">
        <f>IFERROR(G7/(C7*H7),"")</f>
      </c>
      <c r="K7" t="str">
        <v/>
      </c>
      <c r="L7" t="str">
        <v/>
      </c>
      <c r="M7" t="str">
        <v/>
      </c>
    </row>
    <row r="8">
      <c r="A8">
        <v>5</v>
      </c>
      <c r="B8" t="str">
        <v/>
      </c>
      <c r="C8">
        <f>IFERROR(C7-D8,"")</f>
      </c>
      <c r="D8" t="str">
        <v/>
      </c>
      <c r="E8">
        <f>IFERROR(('DATOS DEL LOTE'!B6-C8)/'DATOS DEL LOTE'!B6*100,"")</f>
      </c>
      <c r="F8" t="str">
        <v/>
      </c>
      <c r="G8">
        <f>IFERROR(G7+F8,G7)</f>
      </c>
      <c r="H8" t="str">
        <v/>
      </c>
      <c r="I8">
        <f>IFERROR((H8*1000)/A8,"")</f>
      </c>
      <c r="J8">
        <f>IFERROR(G8/(C8*H8),"")</f>
      </c>
      <c r="K8" t="str">
        <v/>
      </c>
      <c r="L8" t="str">
        <v/>
      </c>
      <c r="M8" t="str">
        <v/>
      </c>
    </row>
    <row r="9">
      <c r="A9">
        <v>6</v>
      </c>
      <c r="B9" t="str">
        <v/>
      </c>
      <c r="C9">
        <f>IFERROR(C8-D9,"")</f>
      </c>
      <c r="D9" t="str">
        <v/>
      </c>
      <c r="E9">
        <f>IFERROR(('DATOS DEL LOTE'!B6-C9)/'DATOS DEL LOTE'!B6*100,"")</f>
      </c>
      <c r="F9" t="str">
        <v/>
      </c>
      <c r="G9">
        <f>IFERROR(G8+F9,G8)</f>
      </c>
      <c r="H9" t="str">
        <v/>
      </c>
      <c r="I9">
        <f>IFERROR((H9*1000)/A9,"")</f>
      </c>
      <c r="J9">
        <f>IFERROR(G9/(C9*H9),"")</f>
      </c>
      <c r="K9" t="str">
        <v/>
      </c>
      <c r="L9" t="str">
        <v/>
      </c>
      <c r="M9" t="str">
        <v/>
      </c>
    </row>
    <row r="10">
      <c r="A10">
        <v>7</v>
      </c>
      <c r="B10" t="str">
        <v/>
      </c>
      <c r="C10">
        <f>IFERROR(C9-D10,"")</f>
      </c>
      <c r="D10" t="str">
        <v/>
      </c>
      <c r="E10">
        <f>IFERROR(('DATOS DEL LOTE'!B6-C10)/'DATOS DEL LOTE'!B6*100,"")</f>
      </c>
      <c r="F10" t="str">
        <v/>
      </c>
      <c r="G10">
        <f>IFERROR(G9+F10,G9)</f>
      </c>
      <c r="H10" t="str">
        <v/>
      </c>
      <c r="I10">
        <f>IFERROR((H10*1000)/A10,"")</f>
      </c>
      <c r="J10">
        <f>IFERROR(G10/(C10*H10),"")</f>
      </c>
      <c r="K10" t="str">
        <v/>
      </c>
      <c r="L10" t="str">
        <v/>
      </c>
      <c r="M10" t="str">
        <v/>
      </c>
    </row>
    <row r="11">
      <c r="A11">
        <v>8</v>
      </c>
      <c r="B11" t="str">
        <v/>
      </c>
      <c r="C11">
        <f>IFERROR(C10-D11,"")</f>
      </c>
      <c r="D11" t="str">
        <v/>
      </c>
      <c r="E11">
        <f>IFERROR(('DATOS DEL LOTE'!B6-C11)/'DATOS DEL LOTE'!B6*100,"")</f>
      </c>
      <c r="F11" t="str">
        <v/>
      </c>
      <c r="G11">
        <f>IFERROR(G10+F11,G10)</f>
      </c>
      <c r="H11" t="str">
        <v/>
      </c>
      <c r="I11">
        <f>IFERROR((H11*1000)/A11,"")</f>
      </c>
      <c r="J11">
        <f>IFERROR(G11/(C11*H11),"")</f>
      </c>
      <c r="K11" t="str">
        <v/>
      </c>
      <c r="L11" t="str">
        <v/>
      </c>
      <c r="M11" t="str">
        <v/>
      </c>
    </row>
    <row r="12">
      <c r="A12">
        <v>9</v>
      </c>
      <c r="B12" t="str">
        <v/>
      </c>
      <c r="C12">
        <f>IFERROR(C11-D12,"")</f>
      </c>
      <c r="D12" t="str">
        <v/>
      </c>
      <c r="E12">
        <f>IFERROR(('DATOS DEL LOTE'!B6-C12)/'DATOS DEL LOTE'!B6*100,"")</f>
      </c>
      <c r="F12" t="str">
        <v/>
      </c>
      <c r="G12">
        <f>IFERROR(G11+F12,G11)</f>
      </c>
      <c r="H12" t="str">
        <v/>
      </c>
      <c r="I12">
        <f>IFERROR((H12*1000)/A12,"")</f>
      </c>
      <c r="J12">
        <f>IFERROR(G12/(C12*H12),"")</f>
      </c>
      <c r="K12" t="str">
        <v/>
      </c>
      <c r="L12" t="str">
        <v/>
      </c>
      <c r="M12" t="str">
        <v/>
      </c>
    </row>
    <row r="13">
      <c r="A13">
        <v>10</v>
      </c>
      <c r="B13" t="str">
        <v/>
      </c>
      <c r="C13">
        <f>IFERROR(C12-D13,"")</f>
      </c>
      <c r="D13" t="str">
        <v/>
      </c>
      <c r="E13">
        <f>IFERROR(('DATOS DEL LOTE'!B6-C13)/'DATOS DEL LOTE'!B6*100,"")</f>
      </c>
      <c r="F13" t="str">
        <v/>
      </c>
      <c r="G13">
        <f>IFERROR(G12+F13,G12)</f>
      </c>
      <c r="H13" t="str">
        <v/>
      </c>
      <c r="I13">
        <f>IFERROR((H13*1000)/A13,"")</f>
      </c>
      <c r="J13">
        <f>IFERROR(G13/(C13*H13),"")</f>
      </c>
      <c r="K13" t="str">
        <v/>
      </c>
      <c r="L13" t="str">
        <v/>
      </c>
      <c r="M13" t="str">
        <v/>
      </c>
    </row>
    <row r="14">
      <c r="A14">
        <v>11</v>
      </c>
      <c r="B14" t="str">
        <v/>
      </c>
      <c r="C14">
        <f>IFERROR(C13-D14,"")</f>
      </c>
      <c r="D14" t="str">
        <v/>
      </c>
      <c r="E14">
        <f>IFERROR(('DATOS DEL LOTE'!B6-C14)/'DATOS DEL LOTE'!B6*100,"")</f>
      </c>
      <c r="F14" t="str">
        <v/>
      </c>
      <c r="G14">
        <f>IFERROR(G13+F14,G13)</f>
      </c>
      <c r="H14" t="str">
        <v/>
      </c>
      <c r="I14">
        <f>IFERROR((H14*1000)/A14,"")</f>
      </c>
      <c r="J14">
        <f>IFERROR(G14/(C14*H14),"")</f>
      </c>
      <c r="K14" t="str">
        <v/>
      </c>
      <c r="L14" t="str">
        <v/>
      </c>
      <c r="M14" t="str">
        <v/>
      </c>
    </row>
    <row r="15">
      <c r="A15">
        <v>12</v>
      </c>
      <c r="B15" t="str">
        <v/>
      </c>
      <c r="C15">
        <f>IFERROR(C14-D15,"")</f>
      </c>
      <c r="D15" t="str">
        <v/>
      </c>
      <c r="E15">
        <f>IFERROR(('DATOS DEL LOTE'!B6-C15)/'DATOS DEL LOTE'!B6*100,"")</f>
      </c>
      <c r="F15" t="str">
        <v/>
      </c>
      <c r="G15">
        <f>IFERROR(G14+F15,G14)</f>
      </c>
      <c r="H15" t="str">
        <v/>
      </c>
      <c r="I15">
        <f>IFERROR((H15*1000)/A15,"")</f>
      </c>
      <c r="J15">
        <f>IFERROR(G15/(C15*H15),"")</f>
      </c>
      <c r="K15" t="str">
        <v/>
      </c>
      <c r="L15" t="str">
        <v/>
      </c>
      <c r="M15" t="str">
        <v/>
      </c>
    </row>
    <row r="16">
      <c r="A16">
        <v>13</v>
      </c>
      <c r="B16" t="str">
        <v/>
      </c>
      <c r="C16">
        <f>IFERROR(C15-D16,"")</f>
      </c>
      <c r="D16" t="str">
        <v/>
      </c>
      <c r="E16">
        <f>IFERROR(('DATOS DEL LOTE'!B6-C16)/'DATOS DEL LOTE'!B6*100,"")</f>
      </c>
      <c r="F16" t="str">
        <v/>
      </c>
      <c r="G16">
        <f>IFERROR(G15+F16,G15)</f>
      </c>
      <c r="H16" t="str">
        <v/>
      </c>
      <c r="I16">
        <f>IFERROR((H16*1000)/A16,"")</f>
      </c>
      <c r="J16">
        <f>IFERROR(G16/(C16*H16),"")</f>
      </c>
      <c r="K16" t="str">
        <v/>
      </c>
      <c r="L16" t="str">
        <v/>
      </c>
      <c r="M16" t="str">
        <v/>
      </c>
    </row>
    <row r="17">
      <c r="A17">
        <v>14</v>
      </c>
      <c r="B17" t="str">
        <v/>
      </c>
      <c r="C17">
        <f>IFERROR(C16-D17,"")</f>
      </c>
      <c r="D17" t="str">
        <v/>
      </c>
      <c r="E17">
        <f>IFERROR(('DATOS DEL LOTE'!B6-C17)/'DATOS DEL LOTE'!B6*100,"")</f>
      </c>
      <c r="F17" t="str">
        <v/>
      </c>
      <c r="G17">
        <f>IFERROR(G16+F17,G16)</f>
      </c>
      <c r="H17" t="str">
        <v/>
      </c>
      <c r="I17">
        <f>IFERROR((H17*1000)/A17,"")</f>
      </c>
      <c r="J17">
        <f>IFERROR(G17/(C17*H17),"")</f>
      </c>
      <c r="K17" t="str">
        <v/>
      </c>
      <c r="L17" t="str">
        <v/>
      </c>
      <c r="M17" t="str">
        <v/>
      </c>
    </row>
    <row r="18">
      <c r="A18">
        <v>15</v>
      </c>
      <c r="B18" t="str">
        <v/>
      </c>
      <c r="C18">
        <f>IFERROR(C17-D18,"")</f>
      </c>
      <c r="D18" t="str">
        <v/>
      </c>
      <c r="E18">
        <f>IFERROR(('DATOS DEL LOTE'!B6-C18)/'DATOS DEL LOTE'!B6*100,"")</f>
      </c>
      <c r="F18" t="str">
        <v/>
      </c>
      <c r="G18">
        <f>IFERROR(G17+F18,G17)</f>
      </c>
      <c r="H18" t="str">
        <v/>
      </c>
      <c r="I18">
        <f>IFERROR((H18*1000)/A18,"")</f>
      </c>
      <c r="J18">
        <f>IFERROR(G18/(C18*H18),"")</f>
      </c>
      <c r="K18" t="str">
        <v/>
      </c>
      <c r="L18" t="str">
        <v/>
      </c>
      <c r="M18" t="str">
        <v/>
      </c>
    </row>
    <row r="19">
      <c r="A19">
        <v>16</v>
      </c>
      <c r="B19" t="str">
        <v/>
      </c>
      <c r="C19">
        <f>IFERROR(C18-D19,"")</f>
      </c>
      <c r="D19" t="str">
        <v/>
      </c>
      <c r="E19">
        <f>IFERROR(('DATOS DEL LOTE'!B6-C19)/'DATOS DEL LOTE'!B6*100,"")</f>
      </c>
      <c r="F19" t="str">
        <v/>
      </c>
      <c r="G19">
        <f>IFERROR(G18+F19,G18)</f>
      </c>
      <c r="H19" t="str">
        <v/>
      </c>
      <c r="I19">
        <f>IFERROR((H19*1000)/A19,"")</f>
      </c>
      <c r="J19">
        <f>IFERROR(G19/(C19*H19),"")</f>
      </c>
      <c r="K19" t="str">
        <v/>
      </c>
      <c r="L19" t="str">
        <v/>
      </c>
      <c r="M19" t="str">
        <v/>
      </c>
    </row>
    <row r="20">
      <c r="A20">
        <v>17</v>
      </c>
      <c r="B20" t="str">
        <v/>
      </c>
      <c r="C20">
        <f>IFERROR(C19-D20,"")</f>
      </c>
      <c r="D20" t="str">
        <v/>
      </c>
      <c r="E20">
        <f>IFERROR(('DATOS DEL LOTE'!B6-C20)/'DATOS DEL LOTE'!B6*100,"")</f>
      </c>
      <c r="F20" t="str">
        <v/>
      </c>
      <c r="G20">
        <f>IFERROR(G19+F20,G19)</f>
      </c>
      <c r="H20" t="str">
        <v/>
      </c>
      <c r="I20">
        <f>IFERROR((H20*1000)/A20,"")</f>
      </c>
      <c r="J20">
        <f>IFERROR(G20/(C20*H20),"")</f>
      </c>
      <c r="K20" t="str">
        <v/>
      </c>
      <c r="L20" t="str">
        <v/>
      </c>
      <c r="M20" t="str">
        <v/>
      </c>
    </row>
    <row r="21">
      <c r="A21">
        <v>18</v>
      </c>
      <c r="B21" t="str">
        <v/>
      </c>
      <c r="C21">
        <f>IFERROR(C20-D21,"")</f>
      </c>
      <c r="D21" t="str">
        <v/>
      </c>
      <c r="E21">
        <f>IFERROR(('DATOS DEL LOTE'!B6-C21)/'DATOS DEL LOTE'!B6*100,"")</f>
      </c>
      <c r="F21" t="str">
        <v/>
      </c>
      <c r="G21">
        <f>IFERROR(G20+F21,G20)</f>
      </c>
      <c r="H21" t="str">
        <v/>
      </c>
      <c r="I21">
        <f>IFERROR((H21*1000)/A21,"")</f>
      </c>
      <c r="J21">
        <f>IFERROR(G21/(C21*H21),"")</f>
      </c>
      <c r="K21" t="str">
        <v/>
      </c>
      <c r="L21" t="str">
        <v/>
      </c>
      <c r="M21" t="str">
        <v/>
      </c>
    </row>
    <row r="22">
      <c r="A22">
        <v>19</v>
      </c>
      <c r="B22" t="str">
        <v/>
      </c>
      <c r="C22">
        <f>IFERROR(C21-D22,"")</f>
      </c>
      <c r="D22" t="str">
        <v/>
      </c>
      <c r="E22">
        <f>IFERROR(('DATOS DEL LOTE'!B6-C22)/'DATOS DEL LOTE'!B6*100,"")</f>
      </c>
      <c r="F22" t="str">
        <v/>
      </c>
      <c r="G22">
        <f>IFERROR(G21+F22,G21)</f>
      </c>
      <c r="H22" t="str">
        <v/>
      </c>
      <c r="I22">
        <f>IFERROR((H22*1000)/A22,"")</f>
      </c>
      <c r="J22">
        <f>IFERROR(G22/(C22*H22),"")</f>
      </c>
      <c r="K22" t="str">
        <v/>
      </c>
      <c r="L22" t="str">
        <v/>
      </c>
      <c r="M22" t="str">
        <v/>
      </c>
    </row>
    <row r="23">
      <c r="A23">
        <v>20</v>
      </c>
      <c r="B23" t="str">
        <v/>
      </c>
      <c r="C23">
        <f>IFERROR(C22-D23,"")</f>
      </c>
      <c r="D23" t="str">
        <v/>
      </c>
      <c r="E23">
        <f>IFERROR(('DATOS DEL LOTE'!B6-C23)/'DATOS DEL LOTE'!B6*100,"")</f>
      </c>
      <c r="F23" t="str">
        <v/>
      </c>
      <c r="G23">
        <f>IFERROR(G22+F23,G22)</f>
      </c>
      <c r="H23" t="str">
        <v/>
      </c>
      <c r="I23">
        <f>IFERROR((H23*1000)/A23,"")</f>
      </c>
      <c r="J23">
        <f>IFERROR(G23/(C23*H23),"")</f>
      </c>
      <c r="K23" t="str">
        <v/>
      </c>
      <c r="L23" t="str">
        <v/>
      </c>
      <c r="M23" t="str">
        <v/>
      </c>
    </row>
    <row r="24">
      <c r="A24">
        <v>21</v>
      </c>
      <c r="B24" t="str">
        <v/>
      </c>
      <c r="C24">
        <f>IFERROR(C23-D24,"")</f>
      </c>
      <c r="D24" t="str">
        <v/>
      </c>
      <c r="E24">
        <f>IFERROR(('DATOS DEL LOTE'!B6-C24)/'DATOS DEL LOTE'!B6*100,"")</f>
      </c>
      <c r="F24" t="str">
        <v/>
      </c>
      <c r="G24">
        <f>IFERROR(G23+F24,G23)</f>
      </c>
      <c r="H24" t="str">
        <v/>
      </c>
      <c r="I24">
        <f>IFERROR((H24*1000)/A24,"")</f>
      </c>
      <c r="J24">
        <f>IFERROR(G24/(C24*H24),"")</f>
      </c>
      <c r="K24" t="str">
        <v/>
      </c>
      <c r="L24" t="str">
        <v/>
      </c>
      <c r="M24" t="str">
        <v/>
      </c>
    </row>
    <row r="25">
      <c r="A25">
        <v>22</v>
      </c>
      <c r="B25" t="str">
        <v/>
      </c>
      <c r="C25">
        <f>IFERROR(C24-D25,"")</f>
      </c>
      <c r="D25" t="str">
        <v/>
      </c>
      <c r="E25">
        <f>IFERROR(('DATOS DEL LOTE'!B6-C25)/'DATOS DEL LOTE'!B6*100,"")</f>
      </c>
      <c r="F25" t="str">
        <v/>
      </c>
      <c r="G25">
        <f>IFERROR(G24+F25,G24)</f>
      </c>
      <c r="H25" t="str">
        <v/>
      </c>
      <c r="I25">
        <f>IFERROR((H25*1000)/A25,"")</f>
      </c>
      <c r="J25">
        <f>IFERROR(G25/(C25*H25),"")</f>
      </c>
      <c r="K25" t="str">
        <v/>
      </c>
      <c r="L25" t="str">
        <v/>
      </c>
      <c r="M25" t="str">
        <v/>
      </c>
    </row>
    <row r="26">
      <c r="A26">
        <v>23</v>
      </c>
      <c r="B26" t="str">
        <v/>
      </c>
      <c r="C26">
        <f>IFERROR(C25-D26,"")</f>
      </c>
      <c r="D26" t="str">
        <v/>
      </c>
      <c r="E26">
        <f>IFERROR(('DATOS DEL LOTE'!B6-C26)/'DATOS DEL LOTE'!B6*100,"")</f>
      </c>
      <c r="F26" t="str">
        <v/>
      </c>
      <c r="G26">
        <f>IFERROR(G25+F26,G25)</f>
      </c>
      <c r="H26" t="str">
        <v/>
      </c>
      <c r="I26">
        <f>IFERROR((H26*1000)/A26,"")</f>
      </c>
      <c r="J26">
        <f>IFERROR(G26/(C26*H26),"")</f>
      </c>
      <c r="K26" t="str">
        <v/>
      </c>
      <c r="L26" t="str">
        <v/>
      </c>
      <c r="M26" t="str">
        <v/>
      </c>
    </row>
    <row r="27">
      <c r="A27">
        <v>24</v>
      </c>
      <c r="B27" t="str">
        <v/>
      </c>
      <c r="C27">
        <f>IFERROR(C26-D27,"")</f>
      </c>
      <c r="D27" t="str">
        <v/>
      </c>
      <c r="E27">
        <f>IFERROR(('DATOS DEL LOTE'!B6-C27)/'DATOS DEL LOTE'!B6*100,"")</f>
      </c>
      <c r="F27" t="str">
        <v/>
      </c>
      <c r="G27">
        <f>IFERROR(G26+F27,G26)</f>
      </c>
      <c r="H27" t="str">
        <v/>
      </c>
      <c r="I27">
        <f>IFERROR((H27*1000)/A27,"")</f>
      </c>
      <c r="J27">
        <f>IFERROR(G27/(C27*H27),"")</f>
      </c>
      <c r="K27" t="str">
        <v/>
      </c>
      <c r="L27" t="str">
        <v/>
      </c>
      <c r="M27" t="str">
        <v/>
      </c>
    </row>
    <row r="28">
      <c r="A28">
        <v>25</v>
      </c>
      <c r="B28" t="str">
        <v/>
      </c>
      <c r="C28">
        <f>IFERROR(C27-D28,"")</f>
      </c>
      <c r="D28" t="str">
        <v/>
      </c>
      <c r="E28">
        <f>IFERROR(('DATOS DEL LOTE'!B6-C28)/'DATOS DEL LOTE'!B6*100,"")</f>
      </c>
      <c r="F28" t="str">
        <v/>
      </c>
      <c r="G28">
        <f>IFERROR(G27+F28,G27)</f>
      </c>
      <c r="H28" t="str">
        <v/>
      </c>
      <c r="I28">
        <f>IFERROR((H28*1000)/A28,"")</f>
      </c>
      <c r="J28">
        <f>IFERROR(G28/(C28*H28),"")</f>
      </c>
      <c r="K28" t="str">
        <v/>
      </c>
      <c r="L28" t="str">
        <v/>
      </c>
      <c r="M28" t="str">
        <v/>
      </c>
    </row>
    <row r="29">
      <c r="A29">
        <v>26</v>
      </c>
      <c r="B29" t="str">
        <v/>
      </c>
      <c r="C29">
        <f>IFERROR(C28-D29,"")</f>
      </c>
      <c r="D29" t="str">
        <v/>
      </c>
      <c r="E29">
        <f>IFERROR(('DATOS DEL LOTE'!B6-C29)/'DATOS DEL LOTE'!B6*100,"")</f>
      </c>
      <c r="F29" t="str">
        <v/>
      </c>
      <c r="G29">
        <f>IFERROR(G28+F29,G28)</f>
      </c>
      <c r="H29" t="str">
        <v/>
      </c>
      <c r="I29">
        <f>IFERROR((H29*1000)/A29,"")</f>
      </c>
      <c r="J29">
        <f>IFERROR(G29/(C29*H29),"")</f>
      </c>
      <c r="K29" t="str">
        <v/>
      </c>
      <c r="L29" t="str">
        <v/>
      </c>
      <c r="M29" t="str">
        <v/>
      </c>
    </row>
    <row r="30">
      <c r="A30">
        <v>27</v>
      </c>
      <c r="B30" t="str">
        <v/>
      </c>
      <c r="C30">
        <f>IFERROR(C29-D30,"")</f>
      </c>
      <c r="D30" t="str">
        <v/>
      </c>
      <c r="E30">
        <f>IFERROR(('DATOS DEL LOTE'!B6-C30)/'DATOS DEL LOTE'!B6*100,"")</f>
      </c>
      <c r="F30" t="str">
        <v/>
      </c>
      <c r="G30">
        <f>IFERROR(G29+F30,G29)</f>
      </c>
      <c r="H30" t="str">
        <v/>
      </c>
      <c r="I30">
        <f>IFERROR((H30*1000)/A30,"")</f>
      </c>
      <c r="J30">
        <f>IFERROR(G30/(C30*H30),"")</f>
      </c>
      <c r="K30" t="str">
        <v/>
      </c>
      <c r="L30" t="str">
        <v/>
      </c>
      <c r="M30" t="str">
        <v/>
      </c>
    </row>
    <row r="31">
      <c r="A31">
        <v>28</v>
      </c>
      <c r="B31" t="str">
        <v/>
      </c>
      <c r="C31">
        <f>IFERROR(C30-D31,"")</f>
      </c>
      <c r="D31" t="str">
        <v/>
      </c>
      <c r="E31">
        <f>IFERROR(('DATOS DEL LOTE'!B6-C31)/'DATOS DEL LOTE'!B6*100,"")</f>
      </c>
      <c r="F31" t="str">
        <v/>
      </c>
      <c r="G31">
        <f>IFERROR(G30+F31,G30)</f>
      </c>
      <c r="H31" t="str">
        <v/>
      </c>
      <c r="I31">
        <f>IFERROR((H31*1000)/A31,"")</f>
      </c>
      <c r="J31">
        <f>IFERROR(G31/(C31*H31),"")</f>
      </c>
      <c r="K31" t="str">
        <v/>
      </c>
      <c r="L31" t="str">
        <v/>
      </c>
      <c r="M31" t="str">
        <v/>
      </c>
    </row>
    <row r="32">
      <c r="A32">
        <v>29</v>
      </c>
      <c r="B32" t="str">
        <v/>
      </c>
      <c r="C32">
        <f>IFERROR(C31-D32,"")</f>
      </c>
      <c r="D32" t="str">
        <v/>
      </c>
      <c r="E32">
        <f>IFERROR(('DATOS DEL LOTE'!B6-C32)/'DATOS DEL LOTE'!B6*100,"")</f>
      </c>
      <c r="F32" t="str">
        <v/>
      </c>
      <c r="G32">
        <f>IFERROR(G31+F32,G31)</f>
      </c>
      <c r="H32" t="str">
        <v/>
      </c>
      <c r="I32">
        <f>IFERROR((H32*1000)/A32,"")</f>
      </c>
      <c r="J32">
        <f>IFERROR(G32/(C32*H32),"")</f>
      </c>
      <c r="K32" t="str">
        <v/>
      </c>
      <c r="L32" t="str">
        <v/>
      </c>
      <c r="M32" t="str">
        <v/>
      </c>
    </row>
    <row r="33">
      <c r="A33">
        <v>30</v>
      </c>
      <c r="B33" t="str">
        <v/>
      </c>
      <c r="C33">
        <f>IFERROR(C32-D33,"")</f>
      </c>
      <c r="D33" t="str">
        <v/>
      </c>
      <c r="E33">
        <f>IFERROR(('DATOS DEL LOTE'!B6-C33)/'DATOS DEL LOTE'!B6*100,"")</f>
      </c>
      <c r="F33" t="str">
        <v/>
      </c>
      <c r="G33">
        <f>IFERROR(G32+F33,G32)</f>
      </c>
      <c r="H33" t="str">
        <v/>
      </c>
      <c r="I33">
        <f>IFERROR((H33*1000)/A33,"")</f>
      </c>
      <c r="J33">
        <f>IFERROR(G33/(C33*H33),"")</f>
      </c>
      <c r="K33" t="str">
        <v/>
      </c>
      <c r="L33" t="str">
        <v/>
      </c>
      <c r="M33" t="str">
        <v/>
      </c>
    </row>
    <row r="34">
      <c r="A34">
        <v>31</v>
      </c>
      <c r="B34" t="str">
        <v/>
      </c>
      <c r="C34">
        <f>IFERROR(C33-D34,"")</f>
      </c>
      <c r="D34" t="str">
        <v/>
      </c>
      <c r="E34">
        <f>IFERROR(('DATOS DEL LOTE'!B6-C34)/'DATOS DEL LOTE'!B6*100,"")</f>
      </c>
      <c r="F34" t="str">
        <v/>
      </c>
      <c r="G34">
        <f>IFERROR(G33+F34,G33)</f>
      </c>
      <c r="H34" t="str">
        <v/>
      </c>
      <c r="I34">
        <f>IFERROR((H34*1000)/A34,"")</f>
      </c>
      <c r="J34">
        <f>IFERROR(G34/(C34*H34),"")</f>
      </c>
      <c r="K34" t="str">
        <v/>
      </c>
      <c r="L34" t="str">
        <v/>
      </c>
      <c r="M34" t="str">
        <v/>
      </c>
    </row>
    <row r="35">
      <c r="A35">
        <v>32</v>
      </c>
      <c r="B35" t="str">
        <v/>
      </c>
      <c r="C35">
        <f>IFERROR(C34-D35,"")</f>
      </c>
      <c r="D35" t="str">
        <v/>
      </c>
      <c r="E35">
        <f>IFERROR(('DATOS DEL LOTE'!B6-C35)/'DATOS DEL LOTE'!B6*100,"")</f>
      </c>
      <c r="F35" t="str">
        <v/>
      </c>
      <c r="G35">
        <f>IFERROR(G34+F35,G34)</f>
      </c>
      <c r="H35" t="str">
        <v/>
      </c>
      <c r="I35">
        <f>IFERROR((H35*1000)/A35,"")</f>
      </c>
      <c r="J35">
        <f>IFERROR(G35/(C35*H35),"")</f>
      </c>
      <c r="K35" t="str">
        <v/>
      </c>
      <c r="L35" t="str">
        <v/>
      </c>
      <c r="M35" t="str">
        <v/>
      </c>
    </row>
    <row r="36">
      <c r="A36">
        <v>33</v>
      </c>
      <c r="B36" t="str">
        <v/>
      </c>
      <c r="C36">
        <f>IFERROR(C35-D36,"")</f>
      </c>
      <c r="D36" t="str">
        <v/>
      </c>
      <c r="E36">
        <f>IFERROR(('DATOS DEL LOTE'!B6-C36)/'DATOS DEL LOTE'!B6*100,"")</f>
      </c>
      <c r="F36" t="str">
        <v/>
      </c>
      <c r="G36">
        <f>IFERROR(G35+F36,G35)</f>
      </c>
      <c r="H36" t="str">
        <v/>
      </c>
      <c r="I36">
        <f>IFERROR((H36*1000)/A36,"")</f>
      </c>
      <c r="J36">
        <f>IFERROR(G36/(C36*H36),"")</f>
      </c>
      <c r="K36" t="str">
        <v/>
      </c>
      <c r="L36" t="str">
        <v/>
      </c>
      <c r="M36" t="str">
        <v/>
      </c>
    </row>
    <row r="37">
      <c r="A37">
        <v>34</v>
      </c>
      <c r="B37" t="str">
        <v/>
      </c>
      <c r="C37">
        <f>IFERROR(C36-D37,"")</f>
      </c>
      <c r="D37" t="str">
        <v/>
      </c>
      <c r="E37">
        <f>IFERROR(('DATOS DEL LOTE'!B6-C37)/'DATOS DEL LOTE'!B6*100,"")</f>
      </c>
      <c r="F37" t="str">
        <v/>
      </c>
      <c r="G37">
        <f>IFERROR(G36+F37,G36)</f>
      </c>
      <c r="H37" t="str">
        <v/>
      </c>
      <c r="I37">
        <f>IFERROR((H37*1000)/A37,"")</f>
      </c>
      <c r="J37">
        <f>IFERROR(G37/(C37*H37),"")</f>
      </c>
      <c r="K37" t="str">
        <v/>
      </c>
      <c r="L37" t="str">
        <v/>
      </c>
      <c r="M37" t="str">
        <v/>
      </c>
    </row>
    <row r="38">
      <c r="A38">
        <v>35</v>
      </c>
      <c r="B38" t="str">
        <v/>
      </c>
      <c r="C38">
        <f>IFERROR(C37-D38,"")</f>
      </c>
      <c r="D38" t="str">
        <v/>
      </c>
      <c r="E38">
        <f>IFERROR(('DATOS DEL LOTE'!B6-C38)/'DATOS DEL LOTE'!B6*100,"")</f>
      </c>
      <c r="F38" t="str">
        <v/>
      </c>
      <c r="G38">
        <f>IFERROR(G37+F38,G37)</f>
      </c>
      <c r="H38" t="str">
        <v/>
      </c>
      <c r="I38">
        <f>IFERROR((H38*1000)/A38,"")</f>
      </c>
      <c r="J38">
        <f>IFERROR(G38/(C38*H38),"")</f>
      </c>
      <c r="K38" t="str">
        <v/>
      </c>
      <c r="L38" t="str">
        <v/>
      </c>
      <c r="M38" t="str">
        <v/>
      </c>
    </row>
    <row r="39">
      <c r="A39">
        <v>36</v>
      </c>
      <c r="B39" t="str">
        <v/>
      </c>
      <c r="C39">
        <f>IFERROR(C38-D39,"")</f>
      </c>
      <c r="D39" t="str">
        <v/>
      </c>
      <c r="E39">
        <f>IFERROR(('DATOS DEL LOTE'!B6-C39)/'DATOS DEL LOTE'!B6*100,"")</f>
      </c>
      <c r="F39" t="str">
        <v/>
      </c>
      <c r="G39">
        <f>IFERROR(G38+F39,G38)</f>
      </c>
      <c r="H39" t="str">
        <v/>
      </c>
      <c r="I39">
        <f>IFERROR((H39*1000)/A39,"")</f>
      </c>
      <c r="J39">
        <f>IFERROR(G39/(C39*H39),"")</f>
      </c>
      <c r="K39" t="str">
        <v/>
      </c>
      <c r="L39" t="str">
        <v/>
      </c>
      <c r="M39" t="str">
        <v/>
      </c>
    </row>
    <row r="40">
      <c r="A40">
        <v>37</v>
      </c>
      <c r="B40" t="str">
        <v/>
      </c>
      <c r="C40">
        <f>IFERROR(C39-D40,"")</f>
      </c>
      <c r="D40" t="str">
        <v/>
      </c>
      <c r="E40">
        <f>IFERROR(('DATOS DEL LOTE'!B6-C40)/'DATOS DEL LOTE'!B6*100,"")</f>
      </c>
      <c r="F40" t="str">
        <v/>
      </c>
      <c r="G40">
        <f>IFERROR(G39+F40,G39)</f>
      </c>
      <c r="H40" t="str">
        <v/>
      </c>
      <c r="I40">
        <f>IFERROR((H40*1000)/A40,"")</f>
      </c>
      <c r="J40">
        <f>IFERROR(G40/(C40*H40),"")</f>
      </c>
      <c r="K40" t="str">
        <v/>
      </c>
      <c r="L40" t="str">
        <v/>
      </c>
      <c r="M40" t="str">
        <v/>
      </c>
    </row>
    <row r="41">
      <c r="A41">
        <v>38</v>
      </c>
      <c r="B41" t="str">
        <v/>
      </c>
      <c r="C41">
        <f>IFERROR(C40-D41,"")</f>
      </c>
      <c r="D41" t="str">
        <v/>
      </c>
      <c r="E41">
        <f>IFERROR(('DATOS DEL LOTE'!B6-C41)/'DATOS DEL LOTE'!B6*100,"")</f>
      </c>
      <c r="F41" t="str">
        <v/>
      </c>
      <c r="G41">
        <f>IFERROR(G40+F41,G40)</f>
      </c>
      <c r="H41" t="str">
        <v/>
      </c>
      <c r="I41">
        <f>IFERROR((H41*1000)/A41,"")</f>
      </c>
      <c r="J41">
        <f>IFERROR(G41/(C41*H41),"")</f>
      </c>
      <c r="K41" t="str">
        <v/>
      </c>
      <c r="L41" t="str">
        <v/>
      </c>
      <c r="M41" t="str">
        <v/>
      </c>
    </row>
    <row r="42">
      <c r="A42">
        <v>39</v>
      </c>
      <c r="B42" t="str">
        <v/>
      </c>
      <c r="C42">
        <f>IFERROR(C41-D42,"")</f>
      </c>
      <c r="D42" t="str">
        <v/>
      </c>
      <c r="E42">
        <f>IFERROR(('DATOS DEL LOTE'!B6-C42)/'DATOS DEL LOTE'!B6*100,"")</f>
      </c>
      <c r="F42" t="str">
        <v/>
      </c>
      <c r="G42">
        <f>IFERROR(G41+F42,G41)</f>
      </c>
      <c r="H42" t="str">
        <v/>
      </c>
      <c r="I42">
        <f>IFERROR((H42*1000)/A42,"")</f>
      </c>
      <c r="J42">
        <f>IFERROR(G42/(C42*H42),"")</f>
      </c>
      <c r="K42" t="str">
        <v/>
      </c>
      <c r="L42" t="str">
        <v/>
      </c>
      <c r="M42" t="str">
        <v/>
      </c>
    </row>
    <row r="43">
      <c r="A43">
        <v>40</v>
      </c>
      <c r="B43" t="str">
        <v/>
      </c>
      <c r="C43">
        <f>IFERROR(C42-D43,"")</f>
      </c>
      <c r="D43" t="str">
        <v/>
      </c>
      <c r="E43">
        <f>IFERROR(('DATOS DEL LOTE'!B6-C43)/'DATOS DEL LOTE'!B6*100,"")</f>
      </c>
      <c r="F43" t="str">
        <v/>
      </c>
      <c r="G43">
        <f>IFERROR(G42+F43,G42)</f>
      </c>
      <c r="H43" t="str">
        <v/>
      </c>
      <c r="I43">
        <f>IFERROR((H43*1000)/A43,"")</f>
      </c>
      <c r="J43">
        <f>IFERROR(G43/(C43*H43),"")</f>
      </c>
      <c r="K43" t="str">
        <v/>
      </c>
      <c r="L43" t="str">
        <v/>
      </c>
      <c r="M43" t="str">
        <v/>
      </c>
    </row>
    <row r="44">
      <c r="A44">
        <v>41</v>
      </c>
      <c r="B44" t="str">
        <v/>
      </c>
      <c r="C44">
        <f>IFERROR(C43-D44,"")</f>
      </c>
      <c r="D44" t="str">
        <v/>
      </c>
      <c r="E44">
        <f>IFERROR(('DATOS DEL LOTE'!B6-C44)/'DATOS DEL LOTE'!B6*100,"")</f>
      </c>
      <c r="F44" t="str">
        <v/>
      </c>
      <c r="G44">
        <f>IFERROR(G43+F44,G43)</f>
      </c>
      <c r="H44" t="str">
        <v/>
      </c>
      <c r="I44">
        <f>IFERROR((H44*1000)/A44,"")</f>
      </c>
      <c r="J44">
        <f>IFERROR(G44/(C44*H44),"")</f>
      </c>
      <c r="K44" t="str">
        <v/>
      </c>
      <c r="L44" t="str">
        <v/>
      </c>
      <c r="M44" t="str">
        <v/>
      </c>
    </row>
    <row r="45">
      <c r="A45">
        <v>42</v>
      </c>
      <c r="B45" t="str">
        <v/>
      </c>
      <c r="C45">
        <f>IFERROR(C44-D45,"")</f>
      </c>
      <c r="D45" t="str">
        <v/>
      </c>
      <c r="E45">
        <f>IFERROR(('DATOS DEL LOTE'!B6-C45)/'DATOS DEL LOTE'!B6*100,"")</f>
      </c>
      <c r="F45" t="str">
        <v/>
      </c>
      <c r="G45">
        <f>IFERROR(G44+F45,G44)</f>
      </c>
      <c r="H45" t="str">
        <v/>
      </c>
      <c r="I45">
        <f>IFERROR((H45*1000)/A45,"")</f>
      </c>
      <c r="J45">
        <f>IFERROR(G45/(C45*H45),"")</f>
      </c>
      <c r="K45" t="str">
        <v/>
      </c>
      <c r="L45" t="str">
        <v/>
      </c>
      <c r="M45" t="str">
        <v/>
      </c>
    </row>
    <row r="46">
      <c r="A46">
        <v>43</v>
      </c>
      <c r="B46" t="str">
        <v/>
      </c>
      <c r="C46">
        <f>IFERROR(C45-D46,"")</f>
      </c>
      <c r="D46" t="str">
        <v/>
      </c>
      <c r="E46">
        <f>IFERROR(('DATOS DEL LOTE'!B6-C46)/'DATOS DEL LOTE'!B6*100,"")</f>
      </c>
      <c r="F46" t="str">
        <v/>
      </c>
      <c r="G46">
        <f>IFERROR(G45+F46,G45)</f>
      </c>
      <c r="H46" t="str">
        <v/>
      </c>
      <c r="I46">
        <f>IFERROR((H46*1000)/A46,"")</f>
      </c>
      <c r="J46">
        <f>IFERROR(G46/(C46*H46),"")</f>
      </c>
      <c r="K46" t="str">
        <v/>
      </c>
      <c r="L46" t="str">
        <v/>
      </c>
      <c r="M46" t="str">
        <v/>
      </c>
    </row>
    <row r="47">
      <c r="A47">
        <v>44</v>
      </c>
      <c r="B47" t="str">
        <v/>
      </c>
      <c r="C47">
        <f>IFERROR(C46-D47,"")</f>
      </c>
      <c r="D47" t="str">
        <v/>
      </c>
      <c r="E47">
        <f>IFERROR(('DATOS DEL LOTE'!B6-C47)/'DATOS DEL LOTE'!B6*100,"")</f>
      </c>
      <c r="F47" t="str">
        <v/>
      </c>
      <c r="G47">
        <f>IFERROR(G46+F47,G46)</f>
      </c>
      <c r="H47" t="str">
        <v/>
      </c>
      <c r="I47">
        <f>IFERROR((H47*1000)/A47,"")</f>
      </c>
      <c r="J47">
        <f>IFERROR(G47/(C47*H47),"")</f>
      </c>
      <c r="K47" t="str">
        <v/>
      </c>
      <c r="L47" t="str">
        <v/>
      </c>
      <c r="M47" t="str">
        <v/>
      </c>
    </row>
    <row r="48">
      <c r="A48">
        <v>45</v>
      </c>
      <c r="B48" t="str">
        <v/>
      </c>
      <c r="C48">
        <f>IFERROR(C47-D48,"")</f>
      </c>
      <c r="D48" t="str">
        <v/>
      </c>
      <c r="E48">
        <f>IFERROR(('DATOS DEL LOTE'!B6-C48)/'DATOS DEL LOTE'!B6*100,"")</f>
      </c>
      <c r="F48" t="str">
        <v/>
      </c>
      <c r="G48">
        <f>IFERROR(G47+F48,G47)</f>
      </c>
      <c r="H48" t="str">
        <v/>
      </c>
      <c r="I48">
        <f>IFERROR((H48*1000)/A48,"")</f>
      </c>
      <c r="J48">
        <f>IFERROR(G48/(C48*H48),"")</f>
      </c>
      <c r="K48" t="str">
        <v/>
      </c>
      <c r="L48" t="str">
        <v/>
      </c>
      <c r="M48" t="str">
        <v/>
      </c>
    </row>
    <row r="49">
      <c r="A49">
        <v>46</v>
      </c>
      <c r="B49" t="str">
        <v/>
      </c>
      <c r="C49">
        <f>IFERROR(C48-D49,"")</f>
      </c>
      <c r="D49" t="str">
        <v/>
      </c>
      <c r="E49">
        <f>IFERROR(('DATOS DEL LOTE'!B6-C49)/'DATOS DEL LOTE'!B6*100,"")</f>
      </c>
      <c r="F49" t="str">
        <v/>
      </c>
      <c r="G49">
        <f>IFERROR(G48+F49,G48)</f>
      </c>
      <c r="H49" t="str">
        <v/>
      </c>
      <c r="I49">
        <f>IFERROR((H49*1000)/A49,"")</f>
      </c>
      <c r="J49">
        <f>IFERROR(G49/(C49*H49),"")</f>
      </c>
      <c r="K49" t="str">
        <v/>
      </c>
      <c r="L49" t="str">
        <v/>
      </c>
      <c r="M49" t="str">
        <v/>
      </c>
    </row>
    <row r="50">
      <c r="A50">
        <v>47</v>
      </c>
      <c r="B50" t="str">
        <v/>
      </c>
      <c r="C50">
        <f>IFERROR(C49-D50,"")</f>
      </c>
      <c r="D50" t="str">
        <v/>
      </c>
      <c r="E50">
        <f>IFERROR(('DATOS DEL LOTE'!B6-C50)/'DATOS DEL LOTE'!B6*100,"")</f>
      </c>
      <c r="F50" t="str">
        <v/>
      </c>
      <c r="G50">
        <f>IFERROR(G49+F50,G49)</f>
      </c>
      <c r="H50" t="str">
        <v/>
      </c>
      <c r="I50">
        <f>IFERROR((H50*1000)/A50,"")</f>
      </c>
      <c r="J50">
        <f>IFERROR(G50/(C50*H50),"")</f>
      </c>
      <c r="K50" t="str">
        <v/>
      </c>
      <c r="L50" t="str">
        <v/>
      </c>
      <c r="M50" t="str">
        <v/>
      </c>
    </row>
    <row r="51">
      <c r="A51">
        <v>48</v>
      </c>
      <c r="B51" t="str">
        <v/>
      </c>
      <c r="C51">
        <f>IFERROR(C50-D51,"")</f>
      </c>
      <c r="D51" t="str">
        <v/>
      </c>
      <c r="E51">
        <f>IFERROR(('DATOS DEL LOTE'!B6-C51)/'DATOS DEL LOTE'!B6*100,"")</f>
      </c>
      <c r="F51" t="str">
        <v/>
      </c>
      <c r="G51">
        <f>IFERROR(G50+F51,G50)</f>
      </c>
      <c r="H51" t="str">
        <v/>
      </c>
      <c r="I51">
        <f>IFERROR((H51*1000)/A51,"")</f>
      </c>
      <c r="J51">
        <f>IFERROR(G51/(C51*H51),"")</f>
      </c>
      <c r="K51" t="str">
        <v/>
      </c>
      <c r="L51" t="str">
        <v/>
      </c>
      <c r="M51" t="str">
        <v/>
      </c>
    </row>
    <row r="52">
      <c r="A52">
        <v>49</v>
      </c>
      <c r="B52" t="str">
        <v/>
      </c>
      <c r="C52">
        <f>IFERROR(C51-D52,"")</f>
      </c>
      <c r="D52" t="str">
        <v/>
      </c>
      <c r="E52">
        <f>IFERROR(('DATOS DEL LOTE'!B6-C52)/'DATOS DEL LOTE'!B6*100,"")</f>
      </c>
      <c r="F52" t="str">
        <v/>
      </c>
      <c r="G52">
        <f>IFERROR(G51+F52,G51)</f>
      </c>
      <c r="H52" t="str">
        <v/>
      </c>
      <c r="I52">
        <f>IFERROR((H52*1000)/A52,"")</f>
      </c>
      <c r="J52">
        <f>IFERROR(G52/(C52*H52),"")</f>
      </c>
      <c r="K52" t="str">
        <v/>
      </c>
      <c r="L52" t="str">
        <v/>
      </c>
      <c r="M52" t="str">
        <v/>
      </c>
    </row>
  </sheetData>
  <ignoredErrors>
    <ignoredError numberStoredAsText="1" sqref="A1:M52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26"/>
  <sheetViews>
    <sheetView workbookViewId="0"/>
  </sheetViews>
  <sheetData>
    <row r="1">
      <c r="A1" t="str">
        <v>FCR Y KPIs - Resumen automático del lote</v>
      </c>
    </row>
    <row r="2">
      <c r="A2" t="str">
        <v/>
      </c>
    </row>
    <row r="3">
      <c r="A3" t="str">
        <v>Indicador</v>
      </c>
      <c r="B3" t="str">
        <v>Valor</v>
      </c>
      <c r="C3" t="str">
        <v>Estándar Ross 308</v>
      </c>
      <c r="D3" t="str">
        <v>Status</v>
      </c>
    </row>
    <row r="4">
      <c r="A4" t="str">
        <v>Edad actual (días)</v>
      </c>
      <c r="B4">
        <f>MAX('REGISTRO DIARIO'!A4:A52)</f>
      </c>
      <c r="C4" t="str">
        <v/>
      </c>
      <c r="D4" t="str">
        <v/>
      </c>
    </row>
    <row r="5">
      <c r="A5" t="str">
        <v>Aves vivas hoy</v>
      </c>
      <c r="B5">
        <f>LOOKUP(2,1/('REGISTRO DIARIO'!C4:C52&lt;&gt;""),'REGISTRO DIARIO'!C4:C52)</f>
      </c>
      <c r="C5" t="str">
        <v/>
      </c>
      <c r="D5" t="str">
        <v/>
      </c>
    </row>
    <row r="6">
      <c r="A6" t="str">
        <v>Mortalidad acumulada (%)</v>
      </c>
      <c r="B6">
        <f>LOOKUP(2,1/('REGISTRO DIARIO'!E4:E52&lt;&gt;""),'REGISTRO DIARIO'!E4:E52)</f>
      </c>
      <c r="C6" t="str">
        <v>3.1</v>
      </c>
      <c r="D6" t="str">
        <v/>
      </c>
    </row>
    <row r="7">
      <c r="A7" t="str">
        <v>Peso promedio (kg)</v>
      </c>
      <c r="B7">
        <f>LOOKUP(2,1/('REGISTRO DIARIO'!H4:H52&lt;&gt;""),'REGISTRO DIARIO'!H4:H52)</f>
      </c>
      <c r="C7" t="str">
        <v>2.85</v>
      </c>
      <c r="D7" t="str">
        <v/>
      </c>
    </row>
    <row r="8">
      <c r="A8" t="str">
        <v>Alimento total consumido (kg)</v>
      </c>
      <c r="B8">
        <f>LOOKUP(2,1/('REGISTRO DIARIO'!G4:G52&lt;&gt;""),'REGISTRO DIARIO'!G4:G52)</f>
      </c>
      <c r="C8" t="str">
        <v/>
      </c>
      <c r="D8" t="str">
        <v/>
      </c>
    </row>
    <row r="9">
      <c r="A9" t="str">
        <v>FCR acumulado</v>
      </c>
      <c r="B9">
        <f>LOOKUP(2,1/('REGISTRO DIARIO'!J4:J52&lt;&gt;""),'REGISTRO DIARIO'!J4:J52)</f>
      </c>
      <c r="C9" t="str">
        <v>1.55</v>
      </c>
      <c r="D9" t="str">
        <v/>
      </c>
    </row>
    <row r="10">
      <c r="A10" t="str">
        <v>GDP - Ganancia Diaria de Peso (g/día)</v>
      </c>
      <c r="B10">
        <f>LOOKUP(2,1/('REGISTRO DIARIO'!I4:I52&lt;&gt;""),'REGISTRO DIARIO'!I4:I52)</f>
      </c>
      <c r="C10" t="str">
        <v>~67</v>
      </c>
      <c r="D10" t="str">
        <v/>
      </c>
    </row>
    <row r="11">
      <c r="A11" t="str">
        <v>Viabilidad (%)</v>
      </c>
      <c r="B11">
        <f>100-B6</f>
      </c>
      <c r="C11" t="str">
        <v>96.9</v>
      </c>
      <c r="D11" t="str">
        <v/>
      </c>
    </row>
    <row r="12">
      <c r="A12" t="str">
        <v/>
      </c>
    </row>
    <row r="13">
      <c r="A13" t="str">
        <v>ECONÓMICO:</v>
      </c>
    </row>
    <row r="14">
      <c r="A14" t="str">
        <v>Costo total alimento (USD)</v>
      </c>
      <c r="B14">
        <f>B8*'DATOS DEL LOTE'!B11</f>
      </c>
      <c r="C14" t="str">
        <v/>
      </c>
      <c r="D14" t="str">
        <v/>
      </c>
    </row>
    <row r="15">
      <c r="A15" t="str">
        <v>Peso vivo total producido (kg)</v>
      </c>
      <c r="B15">
        <f>B5*B7</f>
      </c>
      <c r="C15" t="str">
        <v/>
      </c>
      <c r="D15" t="str">
        <v/>
      </c>
    </row>
    <row r="16">
      <c r="A16" t="str">
        <v>Costo por kg producido (USD)</v>
      </c>
      <c r="B16">
        <f>IFERROR(B14/B15,"")</f>
      </c>
      <c r="C16" t="str">
        <v/>
      </c>
      <c r="D16" t="str">
        <v/>
      </c>
    </row>
    <row r="17">
      <c r="A17" t="str">
        <v>Costo por ave (USD)</v>
      </c>
      <c r="B17">
        <f>IFERROR(B14/B5,"")</f>
      </c>
      <c r="C17" t="str">
        <v/>
      </c>
      <c r="D17" t="str">
        <v/>
      </c>
    </row>
    <row r="18">
      <c r="A18" t="str">
        <v/>
      </c>
    </row>
    <row r="19">
      <c r="A19" t="str">
        <v>EPEF (Eficiencia Europea Productiva):</v>
      </c>
    </row>
    <row r="20">
      <c r="A20" t="str">
        <v>EPEF</v>
      </c>
      <c r="B20">
        <f>IFERROR((B7*B11/(B9*B4))*100,"")</f>
      </c>
      <c r="C20" t="str">
        <v>≥380</v>
      </c>
      <c r="D20" t="str">
        <v/>
      </c>
    </row>
    <row r="21">
      <c r="A21" t="str">
        <v/>
      </c>
    </row>
    <row r="22">
      <c r="A22" t="str">
        <v>💡 INTERPRETACIÓN:</v>
      </c>
    </row>
    <row r="23">
      <c r="A23" t="str">
        <v>FCR &lt; 1.55: Excelente</v>
      </c>
    </row>
    <row r="24">
      <c r="A24" t="str">
        <v>FCR 1.55 - 1.65: Promedio</v>
      </c>
    </row>
    <row r="25">
      <c r="A25" t="str">
        <v>FCR &gt; 1.75: A mejorar (revisa alimento, ambiente, sanidad)</v>
      </c>
    </row>
    <row r="26">
      <c r="A26" t="str">
        <v>EPEF &gt; 400: Excelente | EPEF 320-400: Promedio | EPEF &lt; 280: Problemas serios</v>
      </c>
    </row>
  </sheetData>
  <ignoredErrors>
    <ignoredError numberStoredAsText="1" sqref="A1:D26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Data>
    <row r="1">
      <c r="A1" t="str">
        <v>CIERRE DEL LOTE - Reporte final para imprimir/enviar</v>
      </c>
    </row>
    <row r="2">
      <c r="A2" t="str">
        <v/>
      </c>
    </row>
    <row r="3">
      <c r="A3" t="str">
        <v>Lote:</v>
      </c>
      <c r="B3">
        <f>'DATOS DEL LOTE'!B4</f>
      </c>
    </row>
    <row r="4">
      <c r="A4" t="str">
        <v>Fecha de ingreso:</v>
      </c>
      <c r="B4">
        <f>'DATOS DEL LOTE'!B5</f>
      </c>
    </row>
    <row r="5">
      <c r="A5" t="str">
        <v>Línea genética:</v>
      </c>
      <c r="B5">
        <f>'DATOS DEL LOTE'!B7</f>
      </c>
    </row>
    <row r="6">
      <c r="A6" t="str">
        <v>Edad de saque:</v>
      </c>
      <c r="B6">
        <f>'FCR Y KPIs'!B4</f>
      </c>
      <c r="C6" t="str">
        <v>días</v>
      </c>
    </row>
    <row r="7">
      <c r="A7" t="str">
        <v/>
      </c>
    </row>
    <row r="8">
      <c r="A8" t="str">
        <v>RESULTADOS:</v>
      </c>
    </row>
    <row r="9">
      <c r="A9" t="str">
        <v>Aves vivas al saque:</v>
      </c>
      <c r="B9">
        <f>'FCR Y KPIs'!B5</f>
      </c>
    </row>
    <row r="10">
      <c r="A10" t="str">
        <v>Mortalidad acumulada:</v>
      </c>
      <c r="B10">
        <f>'FCR Y KPIs'!B6</f>
      </c>
      <c r="C10" t="str">
        <v>%</v>
      </c>
    </row>
    <row r="11">
      <c r="A11" t="str">
        <v>Peso vivo promedio:</v>
      </c>
      <c r="B11">
        <f>'FCR Y KPIs'!B7</f>
      </c>
      <c r="C11" t="str">
        <v>kg</v>
      </c>
    </row>
    <row r="12">
      <c r="A12" t="str">
        <v>Peso vivo total producido:</v>
      </c>
      <c r="B12">
        <f>'FCR Y KPIs'!B15</f>
      </c>
      <c r="C12" t="str">
        <v>kg</v>
      </c>
    </row>
    <row r="13">
      <c r="A13" t="str">
        <v>FCR final:</v>
      </c>
      <c r="B13">
        <f>'FCR Y KPIs'!B9</f>
      </c>
    </row>
    <row r="14">
      <c r="A14" t="str">
        <v>EPEF:</v>
      </c>
      <c r="B14">
        <f>'FCR Y KPIs'!B19</f>
      </c>
    </row>
    <row r="15">
      <c r="A15" t="str">
        <v/>
      </c>
    </row>
    <row r="16">
      <c r="A16" t="str">
        <v>ECONÓMICO:</v>
      </c>
    </row>
    <row r="17">
      <c r="A17" t="str">
        <v>Alimento total consumido:</v>
      </c>
      <c r="B17">
        <f>'FCR Y KPIs'!B8</f>
      </c>
      <c r="C17" t="str">
        <v>kg</v>
      </c>
    </row>
    <row r="18">
      <c r="A18" t="str">
        <v>Costo del alimento:</v>
      </c>
      <c r="B18">
        <f>'FCR Y KPIs'!B14</f>
      </c>
      <c r="C18" t="str">
        <v>USD</v>
      </c>
    </row>
    <row r="19">
      <c r="A19" t="str">
        <v>Costo por kg producido:</v>
      </c>
      <c r="B19">
        <f>'FCR Y KPIs'!B16</f>
      </c>
      <c r="C19" t="str">
        <v>USD/kg</v>
      </c>
    </row>
    <row r="20">
      <c r="A20" t="str">
        <v>Costo por ave:</v>
      </c>
      <c r="B20">
        <f>'FCR Y KPIs'!B17</f>
      </c>
      <c r="C20" t="str">
        <v>USD/ave</v>
      </c>
    </row>
    <row r="21">
      <c r="A21" t="str">
        <v/>
      </c>
    </row>
    <row r="22">
      <c r="A22" t="str">
        <v>Firma del Galponero: ________________________</v>
      </c>
    </row>
    <row r="23">
      <c r="A23" t="str">
        <v>Firma del Veterinario: _______________________</v>
      </c>
    </row>
    <row r="24">
      <c r="A24" t="str">
        <v>Firma del Gerente: __________________________</v>
      </c>
    </row>
    <row r="25">
      <c r="A25" t="str">
        <v/>
      </c>
    </row>
    <row r="26">
      <c r="A26" t="str">
        <v>Reporte generado con plantilla Avi-Smart - https://avi-smart.com</v>
      </c>
    </row>
  </sheetData>
  <ignoredErrors>
    <ignoredError numberStoredAsText="1" sqref="A1:C26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D35"/>
  <sheetViews>
    <sheetView workbookViewId="0"/>
  </sheetViews>
  <sheetData>
    <row r="1">
      <c r="A1" t="str">
        <v>BENCHMARK GENÉTICO - Estándares oficiales 2024</v>
      </c>
    </row>
    <row r="2">
      <c r="A2" t="str">
        <v/>
      </c>
    </row>
    <row r="3">
      <c r="A3" t="str">
        <v>ROSS 308:</v>
      </c>
    </row>
    <row r="4">
      <c r="A4" t="str">
        <v>Edad</v>
      </c>
      <c r="B4" t="str">
        <v>Peso (kg)</v>
      </c>
      <c r="C4" t="str">
        <v>FCR</v>
      </c>
      <c r="D4" t="str">
        <v>Mortalidad acum (%)</v>
      </c>
    </row>
    <row r="5">
      <c r="A5">
        <v>7</v>
      </c>
      <c r="B5">
        <v>0.18</v>
      </c>
      <c r="C5">
        <v>0.95</v>
      </c>
      <c r="D5">
        <v>0.5</v>
      </c>
    </row>
    <row r="6">
      <c r="A6">
        <v>14</v>
      </c>
      <c r="B6">
        <v>0.48</v>
      </c>
      <c r="C6">
        <v>1.2</v>
      </c>
      <c r="D6">
        <v>1</v>
      </c>
    </row>
    <row r="7">
      <c r="A7">
        <v>21</v>
      </c>
      <c r="B7">
        <v>0.89</v>
      </c>
      <c r="C7">
        <v>1.32</v>
      </c>
      <c r="D7">
        <v>1.2</v>
      </c>
    </row>
    <row r="8">
      <c r="A8">
        <v>28</v>
      </c>
      <c r="B8">
        <v>1.45</v>
      </c>
      <c r="C8">
        <v>1.42</v>
      </c>
      <c r="D8">
        <v>1.8</v>
      </c>
    </row>
    <row r="9">
      <c r="A9">
        <v>35</v>
      </c>
      <c r="B9">
        <v>2.15</v>
      </c>
      <c r="C9">
        <v>1.5</v>
      </c>
      <c r="D9">
        <v>2.5</v>
      </c>
    </row>
    <row r="10">
      <c r="A10">
        <v>42</v>
      </c>
      <c r="B10">
        <v>2.85</v>
      </c>
      <c r="C10">
        <v>1.55</v>
      </c>
      <c r="D10">
        <v>3.1</v>
      </c>
    </row>
    <row r="11">
      <c r="A11">
        <v>49</v>
      </c>
      <c r="B11">
        <v>3.5</v>
      </c>
      <c r="C11">
        <v>1.62</v>
      </c>
      <c r="D11">
        <v>3.8</v>
      </c>
    </row>
    <row r="12">
      <c r="A12" t="str">
        <v/>
      </c>
    </row>
    <row r="13">
      <c r="A13" t="str">
        <v>COBB 500:</v>
      </c>
    </row>
    <row r="14">
      <c r="A14" t="str">
        <v>Edad</v>
      </c>
      <c r="B14" t="str">
        <v>Peso (kg)</v>
      </c>
      <c r="C14" t="str">
        <v>FCR</v>
      </c>
      <c r="D14" t="str">
        <v>Mortalidad acum (%)</v>
      </c>
    </row>
    <row r="15">
      <c r="A15">
        <v>7</v>
      </c>
      <c r="B15">
        <v>0.175</v>
      </c>
      <c r="C15">
        <v>0.96</v>
      </c>
      <c r="D15">
        <v>0.5</v>
      </c>
    </row>
    <row r="16">
      <c r="A16">
        <v>14</v>
      </c>
      <c r="B16">
        <v>0.47</v>
      </c>
      <c r="C16">
        <v>1.22</v>
      </c>
      <c r="D16">
        <v>1</v>
      </c>
    </row>
    <row r="17">
      <c r="A17">
        <v>21</v>
      </c>
      <c r="B17">
        <v>0.88</v>
      </c>
      <c r="C17">
        <v>1.34</v>
      </c>
      <c r="D17">
        <v>1.2</v>
      </c>
    </row>
    <row r="18">
      <c r="A18">
        <v>28</v>
      </c>
      <c r="B18">
        <v>1.43</v>
      </c>
      <c r="C18">
        <v>1.45</v>
      </c>
      <c r="D18">
        <v>1.8</v>
      </c>
    </row>
    <row r="19">
      <c r="A19">
        <v>35</v>
      </c>
      <c r="B19">
        <v>2.13</v>
      </c>
      <c r="C19">
        <v>1.52</v>
      </c>
      <c r="D19">
        <v>2.5</v>
      </c>
    </row>
    <row r="20">
      <c r="A20">
        <v>42</v>
      </c>
      <c r="B20">
        <v>2.82</v>
      </c>
      <c r="C20">
        <v>1.58</v>
      </c>
      <c r="D20">
        <v>3.2</v>
      </c>
    </row>
    <row r="21">
      <c r="A21">
        <v>49</v>
      </c>
      <c r="B21">
        <v>3.47</v>
      </c>
      <c r="C21">
        <v>1.65</v>
      </c>
      <c r="D21">
        <v>3.9</v>
      </c>
    </row>
    <row r="22">
      <c r="A22" t="str">
        <v/>
      </c>
    </row>
    <row r="23">
      <c r="A23" t="str">
        <v>ARBOR ACRES PLUS:</v>
      </c>
    </row>
    <row r="24">
      <c r="A24" t="str">
        <v>Edad</v>
      </c>
      <c r="B24" t="str">
        <v>Peso (kg)</v>
      </c>
      <c r="C24" t="str">
        <v>FCR</v>
      </c>
      <c r="D24" t="str">
        <v>Mortalidad acum (%)</v>
      </c>
    </row>
    <row r="25">
      <c r="A25">
        <v>21</v>
      </c>
      <c r="B25">
        <v>0.87</v>
      </c>
      <c r="C25">
        <v>1.36</v>
      </c>
      <c r="D25">
        <v>1.3</v>
      </c>
    </row>
    <row r="26">
      <c r="A26">
        <v>28</v>
      </c>
      <c r="B26">
        <v>1.41</v>
      </c>
      <c r="C26">
        <v>1.48</v>
      </c>
      <c r="D26">
        <v>2</v>
      </c>
    </row>
    <row r="27">
      <c r="A27">
        <v>35</v>
      </c>
      <c r="B27">
        <v>2.09</v>
      </c>
      <c r="C27">
        <v>1.55</v>
      </c>
      <c r="D27">
        <v>2.7</v>
      </c>
    </row>
    <row r="28">
      <c r="A28">
        <v>42</v>
      </c>
      <c r="B28">
        <v>2.77</v>
      </c>
      <c r="C28">
        <v>1.62</v>
      </c>
      <c r="D28">
        <v>3.4</v>
      </c>
    </row>
    <row r="29">
      <c r="A29" t="str">
        <v/>
      </c>
    </row>
    <row r="30">
      <c r="A30" t="str">
        <v>HUBBARD CLASSIC:</v>
      </c>
    </row>
    <row r="31">
      <c r="A31" t="str">
        <v>Edad</v>
      </c>
      <c r="B31" t="str">
        <v>Peso (kg)</v>
      </c>
      <c r="C31" t="str">
        <v>FCR</v>
      </c>
      <c r="D31" t="str">
        <v>Mortalidad acum (%)</v>
      </c>
    </row>
    <row r="32">
      <c r="A32">
        <v>21</v>
      </c>
      <c r="B32">
        <v>0.85</v>
      </c>
      <c r="C32">
        <v>1.4</v>
      </c>
      <c r="D32">
        <v>1.4</v>
      </c>
    </row>
    <row r="33">
      <c r="A33">
        <v>28</v>
      </c>
      <c r="B33">
        <v>1.38</v>
      </c>
      <c r="C33">
        <v>1.5</v>
      </c>
      <c r="D33">
        <v>2.1</v>
      </c>
    </row>
    <row r="34">
      <c r="A34">
        <v>35</v>
      </c>
      <c r="B34">
        <v>2.05</v>
      </c>
      <c r="C34">
        <v>1.58</v>
      </c>
      <c r="D34">
        <v>2.8</v>
      </c>
    </row>
    <row r="35">
      <c r="A35">
        <v>42</v>
      </c>
      <c r="B35">
        <v>2.7</v>
      </c>
      <c r="C35">
        <v>1.65</v>
      </c>
      <c r="D35">
        <v>3.5</v>
      </c>
    </row>
  </sheetData>
  <ignoredErrors>
    <ignoredError numberStoredAsText="1" sqref="A1:D3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INSTRUCCIONES</vt:lpstr>
      <vt:lpstr>DATOS DEL LOTE</vt:lpstr>
      <vt:lpstr>REGISTRO DIARIO</vt:lpstr>
      <vt:lpstr>FCR Y KPIs</vt:lpstr>
      <vt:lpstr>CIERRE DEL LOTE</vt:lpstr>
      <vt:lpstr>BENCHMARK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